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21285" yWindow="-20385" windowWidth="15360" windowHeight="8580"/>
  </bookViews>
  <sheets>
    <sheet name="Январь 2019" sheetId="8" r:id="rId1"/>
  </sheets>
  <definedNames>
    <definedName name="_xlnm.Print_Area" localSheetId="0">'Январь 2019'!$A$1:$L$77</definedName>
  </definedNames>
  <calcPr calcId="114210"/>
</workbook>
</file>

<file path=xl/calcChain.xml><?xml version="1.0" encoding="utf-8"?>
<calcChain xmlns="http://schemas.openxmlformats.org/spreadsheetml/2006/main">
  <c r="G19" i="8"/>
  <c r="G20"/>
  <c r="G21"/>
  <c r="L35"/>
  <c r="H33"/>
  <c r="H32"/>
  <c r="H31"/>
  <c r="H30"/>
  <c r="H29"/>
  <c r="J33"/>
  <c r="J32"/>
  <c r="J31"/>
  <c r="J30"/>
  <c r="J29"/>
  <c r="L30"/>
  <c r="L31"/>
  <c r="L32"/>
  <c r="L33"/>
  <c r="L29"/>
  <c r="G18"/>
  <c r="I22"/>
  <c r="I23"/>
  <c r="I24"/>
  <c r="I25"/>
  <c r="N35"/>
  <c r="N36"/>
  <c r="N37"/>
  <c r="N38"/>
  <c r="N39"/>
  <c r="N27"/>
  <c r="N29"/>
  <c r="N30"/>
  <c r="N31"/>
  <c r="N32"/>
  <c r="N33"/>
  <c r="N21"/>
  <c r="N19"/>
  <c r="N20"/>
  <c r="N22"/>
  <c r="N23"/>
  <c r="N24"/>
  <c r="N25"/>
  <c r="N18"/>
  <c r="I27"/>
  <c r="H18"/>
  <c r="L25"/>
  <c r="G27"/>
  <c r="H64"/>
  <c r="H68"/>
  <c r="H65"/>
  <c r="H66"/>
  <c r="H67"/>
  <c r="H69"/>
  <c r="H70"/>
  <c r="H71"/>
  <c r="H72"/>
  <c r="H73"/>
  <c r="H74"/>
  <c r="N59"/>
  <c r="N58"/>
  <c r="N53"/>
  <c r="N52"/>
  <c r="M60"/>
  <c r="M57"/>
  <c r="M54"/>
  <c r="M51"/>
  <c r="M48"/>
  <c r="M45"/>
  <c r="M42"/>
  <c r="L36"/>
  <c r="L37"/>
  <c r="L38"/>
  <c r="L39"/>
  <c r="J36"/>
  <c r="J37"/>
  <c r="J35"/>
  <c r="H36"/>
  <c r="H37"/>
  <c r="H35"/>
  <c r="L27"/>
  <c r="L19"/>
  <c r="L20"/>
  <c r="L21"/>
  <c r="L22"/>
  <c r="L23"/>
  <c r="L24"/>
  <c r="L18"/>
  <c r="J19"/>
  <c r="J20"/>
  <c r="J21"/>
  <c r="J22"/>
  <c r="J23"/>
  <c r="J18"/>
  <c r="H19"/>
  <c r="H20"/>
  <c r="H21"/>
  <c r="H22"/>
  <c r="H23"/>
  <c r="J24"/>
  <c r="H24"/>
  <c r="J25"/>
  <c r="H25"/>
  <c r="J27"/>
  <c r="H27"/>
  <c r="J38"/>
  <c r="J39"/>
  <c r="H39"/>
  <c r="H38"/>
</calcChain>
</file>

<file path=xl/sharedStrings.xml><?xml version="1.0" encoding="utf-8"?>
<sst xmlns="http://schemas.openxmlformats.org/spreadsheetml/2006/main" count="117" uniqueCount="98">
  <si>
    <t>Печное литье</t>
  </si>
  <si>
    <t xml:space="preserve">Прайс-лист </t>
  </si>
  <si>
    <t xml:space="preserve"> </t>
  </si>
  <si>
    <t xml:space="preserve">без  НДС   </t>
  </si>
  <si>
    <t>с НДС</t>
  </si>
  <si>
    <t>ФКУ ИК-2 УФСИН России по Республике Татарстан</t>
  </si>
  <si>
    <r>
      <t xml:space="preserve">Решетка колосниковая  </t>
    </r>
    <r>
      <rPr>
        <sz val="10"/>
        <rFont val="Arial Cyr"/>
        <family val="2"/>
        <charset val="204"/>
      </rPr>
      <t>РСТ  РСФСР 678-82  РУ2 300х200х30</t>
    </r>
  </si>
  <si>
    <r>
      <t>Решетка колосниковая</t>
    </r>
    <r>
      <rPr>
        <sz val="10"/>
        <rFont val="Arial Cyr"/>
        <family val="2"/>
        <charset val="204"/>
      </rPr>
      <t xml:space="preserve">  РСТ  РСФСР 678-82  РУ3 350х200х30</t>
    </r>
  </si>
  <si>
    <r>
      <t>Дверка топочная ДТ-4</t>
    </r>
    <r>
      <rPr>
        <sz val="10"/>
        <rFont val="Arial Cyr"/>
        <family val="2"/>
        <charset val="204"/>
      </rPr>
      <t xml:space="preserve">  РСТ РСФСР 678-82 302х275х72  </t>
    </r>
  </si>
  <si>
    <r>
      <t>Дверка топочная ДТ-2</t>
    </r>
    <r>
      <rPr>
        <sz val="10"/>
        <rFont val="Arial Cyr"/>
        <family val="2"/>
        <charset val="204"/>
      </rPr>
      <t xml:space="preserve">  РСТ РСФСР 678-82 230х225х72 </t>
    </r>
  </si>
  <si>
    <r>
      <t>Дверка поддувальная ДП2</t>
    </r>
    <r>
      <rPr>
        <sz val="10"/>
        <rFont val="Arial Cyr"/>
        <family val="2"/>
        <charset val="204"/>
      </rPr>
      <t xml:space="preserve">  РСТ РСФСР 678-82  275х160х72   </t>
    </r>
  </si>
  <si>
    <r>
      <t>Дверка прочистная ДПр</t>
    </r>
    <r>
      <rPr>
        <sz val="10"/>
        <rFont val="Arial Cyr"/>
        <family val="2"/>
        <charset val="204"/>
      </rPr>
      <t xml:space="preserve">    РСТ РСФСР 678-82    150х112х58   </t>
    </r>
  </si>
  <si>
    <r>
      <t>Дверка вьюшечная  ДВ</t>
    </r>
    <r>
      <rPr>
        <sz val="10"/>
        <rFont val="Arial Cyr"/>
        <family val="2"/>
        <charset val="204"/>
      </rPr>
      <t xml:space="preserve">     РСТ РСФСР 678-82  340х160х72   </t>
    </r>
  </si>
  <si>
    <r>
      <t>Дверка для газовой печи ДП</t>
    </r>
    <r>
      <rPr>
        <sz val="10"/>
        <rFont val="Arial Cyr"/>
        <family val="2"/>
        <charset val="204"/>
      </rPr>
      <t xml:space="preserve">  РСТ РСФСР 678-82 160х155х78   </t>
    </r>
  </si>
  <si>
    <r>
      <t xml:space="preserve">Задвижка печная ЗВ-4 </t>
    </r>
    <r>
      <rPr>
        <sz val="10"/>
        <rFont val="Arial Cyr"/>
        <family val="2"/>
        <charset val="204"/>
      </rPr>
      <t xml:space="preserve">     РСТ РСФСР 678-82  385х230х22  </t>
    </r>
  </si>
  <si>
    <r>
      <t>Плита 2-х конфорочная П2-1</t>
    </r>
    <r>
      <rPr>
        <sz val="10"/>
        <rFont val="Arial Cyr"/>
        <family val="2"/>
        <charset val="204"/>
      </rPr>
      <t xml:space="preserve"> РСТ РСФСР 678-82  585х340х20  </t>
    </r>
  </si>
  <si>
    <r>
      <t>Печь садовая  чугунная сборная</t>
    </r>
    <r>
      <rPr>
        <sz val="10"/>
        <rFont val="Arial Cyr"/>
        <family val="2"/>
        <charset val="204"/>
      </rPr>
      <t xml:space="preserve"> ПЧ.1.298.00ПС 260х466х450  кг.53,1</t>
    </r>
  </si>
  <si>
    <t>розничная цена</t>
  </si>
  <si>
    <t>25,2 кг</t>
  </si>
  <si>
    <t>34,4 кг</t>
  </si>
  <si>
    <t>66,5 кг</t>
  </si>
  <si>
    <t>111,0 кг</t>
  </si>
  <si>
    <t>175,0 кг</t>
  </si>
  <si>
    <t>242,0 кг</t>
  </si>
  <si>
    <t>Продукция</t>
  </si>
  <si>
    <t>Dn-50 31ч 6бр</t>
  </si>
  <si>
    <t>Dn-80 31ч 6бр</t>
  </si>
  <si>
    <t>Dn-100 31ч 6бр</t>
  </si>
  <si>
    <t>Dn-150 31ч 6бр</t>
  </si>
  <si>
    <t>Dn-200 31ч 6бр</t>
  </si>
  <si>
    <t>Dn-250 31ч 6бр</t>
  </si>
  <si>
    <t>Dn-300 30ч6бр</t>
  </si>
  <si>
    <t>Dn-400 30ч6бр</t>
  </si>
  <si>
    <t>Dn-50</t>
  </si>
  <si>
    <t xml:space="preserve">Dn-65 </t>
  </si>
  <si>
    <t xml:space="preserve">Dn-80                                 </t>
  </si>
  <si>
    <t>Dn-100                              5,4кг</t>
  </si>
  <si>
    <t xml:space="preserve">Dn-50                                 </t>
  </si>
  <si>
    <t xml:space="preserve">Dn-100                             </t>
  </si>
  <si>
    <t>Dn-150</t>
  </si>
  <si>
    <t>Dn-200</t>
  </si>
  <si>
    <t>без НДС</t>
  </si>
  <si>
    <t xml:space="preserve"> 9,6 кг</t>
  </si>
  <si>
    <t>17,5 кг</t>
  </si>
  <si>
    <t>18,1 кг</t>
  </si>
  <si>
    <t>e-mail:ue148-2@mail.ru; market-ik2@mail.ru    www.ik2-kaz.ru   www.ик2-каз.рф   www.ik2-kaz.kz</t>
  </si>
  <si>
    <t>спецпредложение (дилерам)</t>
  </si>
  <si>
    <t xml:space="preserve"> оптовая цена
(от 500 т.р.)</t>
  </si>
  <si>
    <t>13,3 кг</t>
  </si>
  <si>
    <t>25,8 кг</t>
  </si>
  <si>
    <t>2,4 кг</t>
  </si>
  <si>
    <t>4,0 кг</t>
  </si>
  <si>
    <t xml:space="preserve"> 5,3 кг</t>
  </si>
  <si>
    <t xml:space="preserve"> 10,8 кг</t>
  </si>
  <si>
    <t xml:space="preserve"> 19,5 кг</t>
  </si>
  <si>
    <t>ТУ 3721-003-08832266-2011</t>
  </si>
  <si>
    <t>ТУ 3721-005-08832266-2011</t>
  </si>
  <si>
    <t>ТУ 3721-007-08832266-2012</t>
  </si>
  <si>
    <t>Фильтр магнитный фланцевый ФМФ (16 Кгс/см2) ТУ 3721-004-08832266-2011</t>
  </si>
  <si>
    <t>Клапан обратный поворотный 19ч01бр (аналог19ч21бр) ( 16кгс/см2) ТУ 3721-002-08832266-2011</t>
  </si>
  <si>
    <t>Dn-150                              57,0кг</t>
  </si>
  <si>
    <t>Задвижка  чугунная 31ч 6бр (30ч6бр), клиновая (параллельная), двухдисковая с выдвижным шпинделем на РN 10 и 16 кгс/см2</t>
  </si>
  <si>
    <t>34,0 кг</t>
  </si>
  <si>
    <t>Задвижка  чугунная под электропривод 30ч 906бр, клиновая, двухдисковая с выдвижным шпинделем на РN 16 кгс/см2</t>
  </si>
  <si>
    <t>Dn-100 30ч 906бр</t>
  </si>
  <si>
    <t>51,0 кг</t>
  </si>
  <si>
    <t>Ю.Р. Ачкасова</t>
  </si>
  <si>
    <t xml:space="preserve">Люки и дожедприемники ГОСТ 3634-99 </t>
  </si>
  <si>
    <t>Основание люка тяжелого 2-х уш. (облегч.) (44 кг) "Казанский</t>
  </si>
  <si>
    <t>Крышка люка легкого 2-х уш. (33,6 кг)</t>
  </si>
  <si>
    <t>Основание люка легкого 2-х уш. (24,4 кг)</t>
  </si>
  <si>
    <t>Начальник ПЭО</t>
  </si>
  <si>
    <t>тел.: (843)278-96-49,277-32-40,277-41-23</t>
  </si>
  <si>
    <t>Крышка люка тяжелого 2-х уш. (68 кг) "Московский"</t>
  </si>
  <si>
    <t>Основание люка тяжелого 2-х уш. (47 кг) "Московский"</t>
  </si>
  <si>
    <t xml:space="preserve">         УФСИН России по Республике Татарстан</t>
  </si>
  <si>
    <t>418,0 кг</t>
  </si>
  <si>
    <t xml:space="preserve">Дождеприемник ДБ-2 ( 105 кг)  (к-т)  " Прямые пазы" (125 кН)                                         </t>
  </si>
  <si>
    <t xml:space="preserve">Основание ДМ-2 (53,1 кг) </t>
  </si>
  <si>
    <t xml:space="preserve">Решетка ДМ-2 (69 кг) </t>
  </si>
  <si>
    <t xml:space="preserve">Основание ДБ-2 (53,1 кг) </t>
  </si>
  <si>
    <t xml:space="preserve">Решетка ДБ-2 (49,9 кг) "Косые пазы"  </t>
  </si>
  <si>
    <t xml:space="preserve">Дождеприемник ДБ-2 (103 кг) (к-т) "Косые пазы" (125 кН)                                          </t>
  </si>
  <si>
    <t xml:space="preserve">Люк чугунный тяжелый 2-х уш. (облегч.) (98 кг)  "Казанский" (250 кН) </t>
  </si>
  <si>
    <t>Крышка люка тяжелого 2-х уш. (облегч.) (54 кг) "Казанский"</t>
  </si>
  <si>
    <t>Люк чугунный с З/У тяжелый (облегч.) (105,3 кг) (250 кН)</t>
  </si>
  <si>
    <t>Крышка люка тяжелого с З/У (облегч.) (56кг)</t>
  </si>
  <si>
    <t>Основание люка тяжелого с З/У (облегч.) (49,3кг)</t>
  </si>
  <si>
    <t xml:space="preserve">Люк для смотровых колодцев легкий 2-х уш. (58 кг) (15 кН)       </t>
  </si>
  <si>
    <t>Решетка ДБ-2  (51,9 кг) " Прямые пазы"</t>
  </si>
  <si>
    <t>Основание ДБ-2  (53,1 кг)</t>
  </si>
  <si>
    <t>Люк чугунный тяжелый 2-х уш. (115 кг) "Московский" (250 кН)</t>
  </si>
  <si>
    <t xml:space="preserve">Дождеприемник ДМ-2 (122,1 кг) (к-т)  (250 кН)                                    </t>
  </si>
  <si>
    <t xml:space="preserve">         майор внутренней службы</t>
  </si>
  <si>
    <t xml:space="preserve">         Врио начальника ЦТАО ФКУ ИК-2 </t>
  </si>
  <si>
    <t xml:space="preserve">         ____________  А.А. Исаев</t>
  </si>
  <si>
    <t xml:space="preserve">        "Утверждаю"</t>
  </si>
  <si>
    <r>
      <t>с 15 мая 2019 г</t>
    </r>
    <r>
      <rPr>
        <b/>
        <sz val="10"/>
        <rFont val="Arial Cyr"/>
        <family val="2"/>
        <charset val="204"/>
      </rPr>
      <t>.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</si>
</sst>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2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b/>
      <i/>
      <sz val="9"/>
      <color indexed="55"/>
      <name val="Arial Cyr"/>
      <charset val="204"/>
    </font>
    <font>
      <sz val="10"/>
      <color indexed="22"/>
      <name val="Arial Cyr"/>
      <charset val="204"/>
    </font>
    <font>
      <b/>
      <i/>
      <sz val="9"/>
      <color indexed="2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3" fillId="2" borderId="0" xfId="0" applyFont="1" applyFill="1"/>
    <xf numFmtId="0" fontId="7" fillId="2" borderId="0" xfId="0" applyFont="1" applyFill="1"/>
    <xf numFmtId="164" fontId="6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left"/>
    </xf>
    <xf numFmtId="164" fontId="3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left"/>
    </xf>
    <xf numFmtId="164" fontId="3" fillId="0" borderId="6" xfId="0" applyNumberFormat="1" applyFont="1" applyFill="1" applyBorder="1" applyAlignment="1">
      <alignment horizontal="left"/>
    </xf>
    <xf numFmtId="164" fontId="6" fillId="2" borderId="8" xfId="0" applyNumberFormat="1" applyFont="1" applyFill="1" applyBorder="1" applyAlignment="1">
      <alignment horizontal="left"/>
    </xf>
    <xf numFmtId="164" fontId="3" fillId="2" borderId="9" xfId="0" applyNumberFormat="1" applyFont="1" applyFill="1" applyBorder="1" applyAlignment="1">
      <alignment horizontal="left"/>
    </xf>
    <xf numFmtId="164" fontId="6" fillId="2" borderId="9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left"/>
    </xf>
    <xf numFmtId="164" fontId="6" fillId="2" borderId="2" xfId="0" applyNumberFormat="1" applyFont="1" applyFill="1" applyBorder="1" applyAlignment="1"/>
    <xf numFmtId="164" fontId="6" fillId="2" borderId="3" xfId="0" applyNumberFormat="1" applyFont="1" applyFill="1" applyBorder="1" applyAlignment="1"/>
    <xf numFmtId="164" fontId="6" fillId="2" borderId="5" xfId="0" applyNumberFormat="1" applyFont="1" applyFill="1" applyBorder="1" applyAlignment="1"/>
    <xf numFmtId="164" fontId="6" fillId="2" borderId="6" xfId="0" applyNumberFormat="1" applyFont="1" applyFill="1" applyBorder="1" applyAlignment="1"/>
    <xf numFmtId="164" fontId="3" fillId="2" borderId="6" xfId="0" applyNumberFormat="1" applyFont="1" applyFill="1" applyBorder="1" applyAlignment="1"/>
    <xf numFmtId="164" fontId="0" fillId="3" borderId="0" xfId="0" applyNumberForma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" fontId="3" fillId="3" borderId="12" xfId="0" applyNumberFormat="1" applyFont="1" applyFill="1" applyBorder="1" applyAlignment="1">
      <alignment horizontal="center"/>
    </xf>
    <xf numFmtId="4" fontId="11" fillId="3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0" fillId="3" borderId="12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0" fontId="0" fillId="4" borderId="0" xfId="0" applyFill="1" applyBorder="1"/>
    <xf numFmtId="0" fontId="0" fillId="5" borderId="0" xfId="0" applyFill="1"/>
    <xf numFmtId="0" fontId="11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0" fillId="0" borderId="0" xfId="0" applyFill="1" applyBorder="1"/>
    <xf numFmtId="0" fontId="0" fillId="3" borderId="0" xfId="0" applyFill="1" applyBorder="1"/>
    <xf numFmtId="4" fontId="3" fillId="0" borderId="6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4" fillId="0" borderId="5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4" fontId="15" fillId="2" borderId="13" xfId="0" applyNumberFormat="1" applyFont="1" applyFill="1" applyBorder="1" applyAlignment="1">
      <alignment horizontal="center"/>
    </xf>
    <xf numFmtId="4" fontId="15" fillId="2" borderId="12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4" fontId="14" fillId="3" borderId="12" xfId="0" applyNumberFormat="1" applyFont="1" applyFill="1" applyBorder="1" applyAlignment="1">
      <alignment horizontal="center"/>
    </xf>
    <xf numFmtId="4" fontId="14" fillId="2" borderId="6" xfId="0" applyNumberFormat="1" applyFont="1" applyFill="1" applyBorder="1" applyAlignment="1">
      <alignment horizontal="center"/>
    </xf>
    <xf numFmtId="4" fontId="14" fillId="2" borderId="7" xfId="0" applyNumberFormat="1" applyFont="1" applyFill="1" applyBorder="1" applyAlignment="1">
      <alignment horizontal="center"/>
    </xf>
    <xf numFmtId="4" fontId="14" fillId="2" borderId="11" xfId="0" applyNumberFormat="1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applyFont="1" applyFill="1"/>
    <xf numFmtId="2" fontId="16" fillId="2" borderId="0" xfId="0" applyNumberFormat="1" applyFont="1" applyFill="1"/>
    <xf numFmtId="10" fontId="16" fillId="2" borderId="0" xfId="0" applyNumberFormat="1" applyFont="1" applyFill="1"/>
    <xf numFmtId="4" fontId="16" fillId="2" borderId="0" xfId="0" applyNumberFormat="1" applyFont="1" applyFill="1"/>
    <xf numFmtId="0" fontId="17" fillId="2" borderId="0" xfId="0" applyFont="1" applyFill="1" applyBorder="1" applyAlignment="1"/>
    <xf numFmtId="2" fontId="16" fillId="2" borderId="0" xfId="0" applyNumberFormat="1" applyFont="1" applyFill="1" applyBorder="1" applyAlignment="1">
      <alignment horizontal="right"/>
    </xf>
    <xf numFmtId="164" fontId="16" fillId="3" borderId="0" xfId="0" applyNumberFormat="1" applyFont="1" applyFill="1" applyBorder="1" applyAlignment="1">
      <alignment horizontal="right"/>
    </xf>
    <xf numFmtId="0" fontId="16" fillId="4" borderId="0" xfId="0" applyFont="1" applyFill="1" applyBorder="1"/>
    <xf numFmtId="0" fontId="16" fillId="0" borderId="0" xfId="0" applyFont="1" applyFill="1" applyBorder="1"/>
    <xf numFmtId="2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9" fillId="2" borderId="0" xfId="0" applyFont="1" applyFill="1" applyBorder="1" applyAlignment="1"/>
    <xf numFmtId="164" fontId="18" fillId="3" borderId="0" xfId="0" applyNumberFormat="1" applyFont="1" applyFill="1" applyBorder="1" applyAlignment="1">
      <alignment horizontal="right"/>
    </xf>
    <xf numFmtId="0" fontId="18" fillId="4" borderId="0" xfId="0" applyFont="1" applyFill="1" applyBorder="1"/>
    <xf numFmtId="0" fontId="18" fillId="0" borderId="0" xfId="0" applyFont="1" applyFill="1" applyBorder="1"/>
    <xf numFmtId="0" fontId="18" fillId="3" borderId="0" xfId="0" applyFont="1" applyFill="1" applyBorder="1"/>
    <xf numFmtId="164" fontId="7" fillId="3" borderId="5" xfId="0" applyNumberFormat="1" applyFont="1" applyFill="1" applyBorder="1" applyAlignment="1">
      <alignment horizontal="left" wrapText="1"/>
    </xf>
    <xf numFmtId="164" fontId="7" fillId="3" borderId="6" xfId="0" applyNumberFormat="1" applyFont="1" applyFill="1" applyBorder="1" applyAlignment="1">
      <alignment horizontal="left" wrapText="1"/>
    </xf>
    <xf numFmtId="164" fontId="7" fillId="3" borderId="7" xfId="0" applyNumberFormat="1" applyFont="1" applyFill="1" applyBorder="1" applyAlignment="1">
      <alignment horizontal="left" wrapText="1"/>
    </xf>
    <xf numFmtId="164" fontId="7" fillId="0" borderId="5" xfId="0" applyNumberFormat="1" applyFont="1" applyFill="1" applyBorder="1" applyAlignment="1">
      <alignment horizontal="left" wrapText="1"/>
    </xf>
    <xf numFmtId="164" fontId="7" fillId="0" borderId="6" xfId="0" applyNumberFormat="1" applyFont="1" applyFill="1" applyBorder="1" applyAlignment="1">
      <alignment horizontal="left" wrapText="1"/>
    </xf>
    <xf numFmtId="164" fontId="7" fillId="0" borderId="7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left" wrapText="1"/>
    </xf>
    <xf numFmtId="164" fontId="2" fillId="3" borderId="3" xfId="0" applyNumberFormat="1" applyFont="1" applyFill="1" applyBorder="1" applyAlignment="1">
      <alignment horizontal="left" wrapText="1"/>
    </xf>
    <xf numFmtId="164" fontId="2" fillId="3" borderId="5" xfId="0" applyNumberFormat="1" applyFont="1" applyFill="1" applyBorder="1" applyAlignment="1">
      <alignment horizontal="left" wrapText="1"/>
    </xf>
    <xf numFmtId="164" fontId="2" fillId="3" borderId="6" xfId="0" applyNumberFormat="1" applyFont="1" applyFill="1" applyBorder="1" applyAlignment="1">
      <alignment horizontal="left" wrapText="1"/>
    </xf>
    <xf numFmtId="164" fontId="2" fillId="3" borderId="7" xfId="0" applyNumberFormat="1" applyFont="1" applyFill="1" applyBorder="1" applyAlignment="1">
      <alignment horizontal="left" wrapText="1"/>
    </xf>
    <xf numFmtId="164" fontId="0" fillId="3" borderId="6" xfId="0" applyNumberFormat="1" applyFill="1" applyBorder="1"/>
    <xf numFmtId="164" fontId="0" fillId="3" borderId="7" xfId="0" applyNumberFormat="1" applyFill="1" applyBorder="1"/>
    <xf numFmtId="0" fontId="2" fillId="0" borderId="12" xfId="0" applyFon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left"/>
    </xf>
    <xf numFmtId="164" fontId="6" fillId="2" borderId="6" xfId="0" applyNumberFormat="1" applyFont="1" applyFill="1" applyBorder="1" applyAlignment="1">
      <alignment horizontal="left"/>
    </xf>
    <xf numFmtId="164" fontId="6" fillId="2" borderId="7" xfId="0" applyNumberFormat="1" applyFont="1" applyFill="1" applyBorder="1" applyAlignment="1">
      <alignment horizontal="left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164" fontId="7" fillId="2" borderId="2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left" wrapText="1"/>
    </xf>
    <xf numFmtId="164" fontId="0" fillId="2" borderId="6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left" wrapText="1"/>
    </xf>
    <xf numFmtId="0" fontId="10" fillId="5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/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161925</xdr:colOff>
      <xdr:row>6</xdr:row>
      <xdr:rowOff>104775</xdr:rowOff>
    </xdr:to>
    <xdr:pic>
      <xdr:nvPicPr>
        <xdr:cNvPr id="1025" name="Picture 1" descr="Фрагмент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71450"/>
          <a:ext cx="762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tabSelected="1" view="pageBreakPreview" zoomScaleNormal="110" zoomScaleSheetLayoutView="100" workbookViewId="0">
      <selection activeCell="I20" sqref="I20"/>
    </sheetView>
  </sheetViews>
  <sheetFormatPr defaultRowHeight="12.75"/>
  <cols>
    <col min="1" max="3" width="9.140625" style="1"/>
    <col min="4" max="5" width="8.7109375" style="1" customWidth="1"/>
    <col min="6" max="6" width="26.5703125" style="1" customWidth="1"/>
    <col min="7" max="7" width="10.85546875" style="50" customWidth="1"/>
    <col min="8" max="8" width="10.85546875" style="51" customWidth="1"/>
    <col min="9" max="10" width="10.85546875" style="50" customWidth="1"/>
    <col min="11" max="11" width="10.85546875" style="1" customWidth="1"/>
    <col min="12" max="12" width="10.85546875" style="2" customWidth="1"/>
    <col min="13" max="13" width="14.28515625" style="1" customWidth="1"/>
    <col min="14" max="16384" width="9.140625" style="1"/>
  </cols>
  <sheetData>
    <row r="1" spans="1:15" ht="14.1" customHeight="1">
      <c r="A1" s="64"/>
      <c r="B1" s="64"/>
      <c r="C1" s="64"/>
      <c r="D1" s="64"/>
      <c r="E1" s="64"/>
      <c r="F1" s="64"/>
      <c r="G1" s="58"/>
      <c r="H1" s="65"/>
      <c r="I1" s="66" t="s">
        <v>96</v>
      </c>
      <c r="J1" s="58"/>
      <c r="K1" s="58"/>
      <c r="L1" s="54"/>
    </row>
    <row r="2" spans="1:15" ht="0.75" customHeight="1">
      <c r="A2" s="64"/>
      <c r="B2" s="64"/>
      <c r="C2" s="64"/>
      <c r="D2" s="64"/>
      <c r="E2" s="64"/>
      <c r="F2" s="64"/>
      <c r="G2" s="58"/>
      <c r="H2" s="65"/>
      <c r="I2" s="58"/>
      <c r="J2" s="58"/>
      <c r="K2" s="67"/>
      <c r="L2" s="68"/>
    </row>
    <row r="3" spans="1:15" ht="14.1" customHeight="1">
      <c r="A3" s="64"/>
      <c r="B3" s="64"/>
      <c r="C3" s="64"/>
      <c r="D3" s="64"/>
      <c r="E3" s="64"/>
      <c r="F3" s="64"/>
      <c r="G3" s="58"/>
      <c r="H3" s="65"/>
      <c r="I3" s="58" t="s">
        <v>94</v>
      </c>
      <c r="J3" s="58"/>
      <c r="K3" s="67"/>
      <c r="L3" s="54"/>
    </row>
    <row r="4" spans="1:15" ht="14.25" customHeight="1">
      <c r="A4" s="64"/>
      <c r="B4" s="64"/>
      <c r="C4" s="64"/>
      <c r="D4" s="64"/>
      <c r="E4" s="64"/>
      <c r="F4" s="64"/>
      <c r="G4" s="58"/>
      <c r="H4" s="65"/>
      <c r="I4" s="58" t="s">
        <v>75</v>
      </c>
      <c r="J4" s="58"/>
      <c r="K4" s="67"/>
      <c r="L4" s="54"/>
    </row>
    <row r="5" spans="1:15" ht="14.25" customHeight="1">
      <c r="A5" s="64"/>
      <c r="B5" s="64"/>
      <c r="C5" s="64"/>
      <c r="D5" s="64"/>
      <c r="E5" s="64"/>
      <c r="F5" s="64"/>
      <c r="G5" s="58"/>
      <c r="H5" s="65"/>
      <c r="I5" s="58" t="s">
        <v>93</v>
      </c>
      <c r="J5" s="58"/>
      <c r="K5" s="64"/>
      <c r="L5" s="69"/>
    </row>
    <row r="6" spans="1:15" ht="20.25" customHeight="1">
      <c r="A6" s="64"/>
      <c r="B6" s="64"/>
      <c r="C6" s="64"/>
      <c r="D6" s="64"/>
      <c r="E6" s="64"/>
      <c r="F6" s="64"/>
      <c r="G6" s="58"/>
      <c r="H6" s="65"/>
      <c r="I6" s="58" t="s">
        <v>95</v>
      </c>
      <c r="J6" s="58"/>
      <c r="K6" s="64"/>
      <c r="L6" s="69"/>
    </row>
    <row r="7" spans="1:15" ht="13.5" customHeight="1">
      <c r="A7" s="171" t="s">
        <v>1</v>
      </c>
      <c r="B7" s="171"/>
      <c r="C7" s="171"/>
      <c r="D7" s="171"/>
      <c r="E7" s="171"/>
      <c r="F7" s="171"/>
      <c r="G7" s="171"/>
      <c r="H7" s="171"/>
      <c r="I7" s="171"/>
      <c r="J7" s="171"/>
      <c r="K7" s="172"/>
      <c r="L7" s="172"/>
    </row>
    <row r="8" spans="1:15" ht="14.1" customHeight="1">
      <c r="A8" s="171" t="s">
        <v>5</v>
      </c>
      <c r="B8" s="171"/>
      <c r="C8" s="171"/>
      <c r="D8" s="171"/>
      <c r="E8" s="171"/>
      <c r="F8" s="171"/>
      <c r="G8" s="171"/>
      <c r="H8" s="171"/>
      <c r="I8" s="171"/>
      <c r="J8" s="171"/>
      <c r="K8" s="172"/>
      <c r="L8" s="172"/>
    </row>
    <row r="9" spans="1:15" s="4" customFormat="1" ht="12" customHeight="1">
      <c r="A9" s="173" t="s">
        <v>97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  <row r="10" spans="1:15" s="4" customFormat="1" ht="4.5" customHeight="1">
      <c r="A10" s="70"/>
      <c r="B10" s="70"/>
      <c r="C10" s="71" t="s">
        <v>2</v>
      </c>
      <c r="D10" s="70"/>
      <c r="E10" s="70"/>
      <c r="F10" s="174"/>
      <c r="G10" s="174"/>
      <c r="H10" s="174"/>
      <c r="I10" s="174"/>
      <c r="J10" s="174"/>
      <c r="K10" s="174"/>
      <c r="L10" s="174"/>
    </row>
    <row r="11" spans="1:15" s="4" customFormat="1" ht="12" customHeight="1">
      <c r="A11" s="155" t="s">
        <v>72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5" s="4" customFormat="1" ht="12.95" customHeight="1">
      <c r="A12" s="155" t="s">
        <v>45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</row>
    <row r="13" spans="1:15" s="5" customFormat="1" ht="8.25" customHeight="1" thickBo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</row>
    <row r="14" spans="1:15" s="2" customFormat="1" ht="12.75" customHeight="1" thickTop="1">
      <c r="A14" s="157" t="s">
        <v>24</v>
      </c>
      <c r="B14" s="158"/>
      <c r="C14" s="158"/>
      <c r="D14" s="158"/>
      <c r="E14" s="158"/>
      <c r="F14" s="158"/>
      <c r="G14" s="132" t="s">
        <v>17</v>
      </c>
      <c r="H14" s="133"/>
      <c r="I14" s="167" t="s">
        <v>47</v>
      </c>
      <c r="J14" s="167"/>
      <c r="K14" s="169" t="s">
        <v>46</v>
      </c>
      <c r="L14" s="169"/>
    </row>
    <row r="15" spans="1:15" s="2" customFormat="1" ht="12.75" customHeight="1">
      <c r="A15" s="159"/>
      <c r="B15" s="160"/>
      <c r="C15" s="160"/>
      <c r="D15" s="160"/>
      <c r="E15" s="160"/>
      <c r="F15" s="160"/>
      <c r="G15" s="134"/>
      <c r="H15" s="135"/>
      <c r="I15" s="168"/>
      <c r="J15" s="168"/>
      <c r="K15" s="170"/>
      <c r="L15" s="170"/>
      <c r="M15" s="103"/>
      <c r="N15" s="103"/>
      <c r="O15" s="103"/>
    </row>
    <row r="16" spans="1:15" s="2" customFormat="1" ht="12.75" customHeight="1">
      <c r="A16" s="161"/>
      <c r="B16" s="162"/>
      <c r="C16" s="162"/>
      <c r="D16" s="162"/>
      <c r="E16" s="162"/>
      <c r="F16" s="162"/>
      <c r="G16" s="75" t="s">
        <v>3</v>
      </c>
      <c r="H16" s="76" t="s">
        <v>4</v>
      </c>
      <c r="I16" s="77" t="s">
        <v>3</v>
      </c>
      <c r="J16" s="77" t="s">
        <v>4</v>
      </c>
      <c r="K16" s="78" t="s">
        <v>41</v>
      </c>
      <c r="L16" s="78" t="s">
        <v>4</v>
      </c>
      <c r="M16" s="103"/>
      <c r="N16" s="103"/>
      <c r="O16" s="103"/>
    </row>
    <row r="17" spans="1:15" ht="15" customHeight="1">
      <c r="A17" s="164" t="s">
        <v>61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  <c r="M17" s="92"/>
      <c r="N17" s="92"/>
      <c r="O17" s="104"/>
    </row>
    <row r="18" spans="1:15" ht="14.45" customHeight="1">
      <c r="A18" s="10" t="s">
        <v>25</v>
      </c>
      <c r="B18" s="11"/>
      <c r="C18" s="12" t="s">
        <v>48</v>
      </c>
      <c r="D18" s="13" t="s">
        <v>55</v>
      </c>
      <c r="E18" s="14"/>
      <c r="F18" s="15"/>
      <c r="G18" s="37">
        <f>I18*1.1</f>
        <v>1419.0000000000002</v>
      </c>
      <c r="H18" s="38">
        <f>G18*1.2</f>
        <v>1702.8000000000002</v>
      </c>
      <c r="I18" s="38">
        <v>1290</v>
      </c>
      <c r="J18" s="39">
        <f>I18*1.2</f>
        <v>1548</v>
      </c>
      <c r="K18" s="79">
        <v>1172</v>
      </c>
      <c r="L18" s="79">
        <f>K18*1.2</f>
        <v>1406.3999999999999</v>
      </c>
      <c r="M18" s="93">
        <v>1107</v>
      </c>
      <c r="N18" s="94">
        <f>(K18-M18)/M18</f>
        <v>5.8717253839205057E-2</v>
      </c>
      <c r="O18" s="104"/>
    </row>
    <row r="19" spans="1:15" ht="14.45" customHeight="1">
      <c r="A19" s="16" t="s">
        <v>26</v>
      </c>
      <c r="B19" s="17"/>
      <c r="C19" s="18" t="s">
        <v>18</v>
      </c>
      <c r="D19" s="13" t="s">
        <v>55</v>
      </c>
      <c r="E19" s="19"/>
      <c r="F19" s="20"/>
      <c r="G19" s="37">
        <f>I19*1.1</f>
        <v>2293.5</v>
      </c>
      <c r="H19" s="38">
        <f t="shared" ref="H19:H25" si="0">G19*1.2</f>
        <v>2752.2</v>
      </c>
      <c r="I19" s="38">
        <v>2085</v>
      </c>
      <c r="J19" s="39">
        <f t="shared" ref="J19:J25" si="1">I19*1.2</f>
        <v>2502</v>
      </c>
      <c r="K19" s="80">
        <v>1895</v>
      </c>
      <c r="L19" s="79">
        <f t="shared" ref="L19:L24" si="2">K19*1.2</f>
        <v>2274</v>
      </c>
      <c r="M19" s="93">
        <v>1788</v>
      </c>
      <c r="N19" s="94">
        <f t="shared" ref="N19:N39" si="3">(K19-M19)/M19</f>
        <v>5.9843400447427295E-2</v>
      </c>
      <c r="O19" s="104"/>
    </row>
    <row r="20" spans="1:15" ht="14.45" customHeight="1">
      <c r="A20" s="16" t="s">
        <v>27</v>
      </c>
      <c r="B20" s="17"/>
      <c r="C20" s="18" t="s">
        <v>19</v>
      </c>
      <c r="D20" s="13" t="s">
        <v>55</v>
      </c>
      <c r="E20" s="19"/>
      <c r="F20" s="20"/>
      <c r="G20" s="37">
        <f>I20*1.1</f>
        <v>3278.0000000000005</v>
      </c>
      <c r="H20" s="38">
        <f t="shared" si="0"/>
        <v>3933.6000000000004</v>
      </c>
      <c r="I20" s="38">
        <v>2980</v>
      </c>
      <c r="J20" s="39">
        <f t="shared" si="1"/>
        <v>3576</v>
      </c>
      <c r="K20" s="80">
        <v>2709</v>
      </c>
      <c r="L20" s="79">
        <f t="shared" si="2"/>
        <v>3250.7999999999997</v>
      </c>
      <c r="M20" s="93">
        <v>2557</v>
      </c>
      <c r="N20" s="94">
        <f t="shared" si="3"/>
        <v>5.9444661712944859E-2</v>
      </c>
      <c r="O20" s="104"/>
    </row>
    <row r="21" spans="1:15" ht="14.45" customHeight="1">
      <c r="A21" s="16" t="s">
        <v>28</v>
      </c>
      <c r="B21" s="17"/>
      <c r="C21" s="18" t="s">
        <v>20</v>
      </c>
      <c r="D21" s="13" t="s">
        <v>55</v>
      </c>
      <c r="E21" s="19"/>
      <c r="F21" s="20"/>
      <c r="G21" s="37">
        <f>I21*1.1</f>
        <v>7667.0000000000009</v>
      </c>
      <c r="H21" s="38">
        <f t="shared" si="0"/>
        <v>9200.4000000000015</v>
      </c>
      <c r="I21" s="38">
        <v>6970</v>
      </c>
      <c r="J21" s="39">
        <f t="shared" si="1"/>
        <v>8364</v>
      </c>
      <c r="K21" s="81">
        <v>6336</v>
      </c>
      <c r="L21" s="79">
        <f t="shared" si="2"/>
        <v>7603.2</v>
      </c>
      <c r="M21" s="93">
        <v>6157</v>
      </c>
      <c r="N21" s="94">
        <f>(K21-M21)/M21</f>
        <v>2.9072600292350169E-2</v>
      </c>
      <c r="O21" s="104"/>
    </row>
    <row r="22" spans="1:15" ht="14.45" customHeight="1">
      <c r="A22" s="16" t="s">
        <v>29</v>
      </c>
      <c r="B22" s="17"/>
      <c r="C22" s="18" t="s">
        <v>21</v>
      </c>
      <c r="D22" s="13" t="s">
        <v>55</v>
      </c>
      <c r="E22" s="19"/>
      <c r="F22" s="20"/>
      <c r="G22" s="37">
        <v>13860</v>
      </c>
      <c r="H22" s="38">
        <f t="shared" si="0"/>
        <v>16632</v>
      </c>
      <c r="I22" s="38">
        <f>K22*1.1</f>
        <v>12600.500000000002</v>
      </c>
      <c r="J22" s="39">
        <f t="shared" si="1"/>
        <v>15120.600000000002</v>
      </c>
      <c r="K22" s="80">
        <v>11455</v>
      </c>
      <c r="L22" s="79">
        <f t="shared" si="2"/>
        <v>13746</v>
      </c>
      <c r="M22" s="93">
        <v>11131</v>
      </c>
      <c r="N22" s="94">
        <f t="shared" si="3"/>
        <v>2.9107896864612345E-2</v>
      </c>
      <c r="O22" s="104"/>
    </row>
    <row r="23" spans="1:15" ht="14.45" customHeight="1">
      <c r="A23" s="21" t="s">
        <v>30</v>
      </c>
      <c r="B23" s="22"/>
      <c r="C23" s="18" t="s">
        <v>22</v>
      </c>
      <c r="D23" s="13" t="s">
        <v>55</v>
      </c>
      <c r="E23" s="19"/>
      <c r="F23" s="20"/>
      <c r="G23" s="37">
        <v>19672</v>
      </c>
      <c r="H23" s="38">
        <f t="shared" si="0"/>
        <v>23606.399999999998</v>
      </c>
      <c r="I23" s="38">
        <f>K23*1.1</f>
        <v>17883.800000000003</v>
      </c>
      <c r="J23" s="39">
        <f t="shared" si="1"/>
        <v>21460.560000000001</v>
      </c>
      <c r="K23" s="80">
        <v>16258</v>
      </c>
      <c r="L23" s="79">
        <f t="shared" si="2"/>
        <v>19509.599999999999</v>
      </c>
      <c r="M23" s="93">
        <v>15798</v>
      </c>
      <c r="N23" s="94">
        <f t="shared" si="3"/>
        <v>2.9117609824028359E-2</v>
      </c>
      <c r="O23" s="104"/>
    </row>
    <row r="24" spans="1:15" ht="14.45" customHeight="1">
      <c r="A24" s="21" t="s">
        <v>31</v>
      </c>
      <c r="B24" s="22"/>
      <c r="C24" s="18" t="s">
        <v>23</v>
      </c>
      <c r="D24" s="13" t="s">
        <v>56</v>
      </c>
      <c r="E24" s="19"/>
      <c r="F24" s="20"/>
      <c r="G24" s="37">
        <v>29705</v>
      </c>
      <c r="H24" s="38">
        <f t="shared" si="0"/>
        <v>35646</v>
      </c>
      <c r="I24" s="38">
        <f>K24*1.1</f>
        <v>27005.000000000004</v>
      </c>
      <c r="J24" s="39">
        <f t="shared" si="1"/>
        <v>32406.000000000004</v>
      </c>
      <c r="K24" s="80">
        <v>24550</v>
      </c>
      <c r="L24" s="79">
        <f t="shared" si="2"/>
        <v>29460</v>
      </c>
      <c r="M24" s="93">
        <v>23856</v>
      </c>
      <c r="N24" s="94">
        <f t="shared" si="3"/>
        <v>2.9091213950368879E-2</v>
      </c>
      <c r="O24" s="104"/>
    </row>
    <row r="25" spans="1:15" ht="14.45" customHeight="1">
      <c r="A25" s="23" t="s">
        <v>32</v>
      </c>
      <c r="B25" s="24"/>
      <c r="C25" s="25" t="s">
        <v>76</v>
      </c>
      <c r="D25" s="13" t="s">
        <v>57</v>
      </c>
      <c r="E25" s="26"/>
      <c r="F25" s="27"/>
      <c r="G25" s="37">
        <v>67542</v>
      </c>
      <c r="H25" s="38">
        <f t="shared" si="0"/>
        <v>81050.399999999994</v>
      </c>
      <c r="I25" s="38">
        <f>K25*1.1</f>
        <v>61402.000000000007</v>
      </c>
      <c r="J25" s="39">
        <f t="shared" si="1"/>
        <v>73682.400000000009</v>
      </c>
      <c r="K25" s="82">
        <v>55820</v>
      </c>
      <c r="L25" s="79">
        <f>K25*1.2</f>
        <v>66984</v>
      </c>
      <c r="M25" s="93">
        <v>50820</v>
      </c>
      <c r="N25" s="94">
        <f t="shared" si="3"/>
        <v>9.8386462022825666E-2</v>
      </c>
      <c r="O25" s="104"/>
    </row>
    <row r="26" spans="1:15" ht="15" customHeight="1">
      <c r="A26" s="147" t="s">
        <v>63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9"/>
      <c r="M26" s="92"/>
      <c r="N26" s="94"/>
      <c r="O26" s="104"/>
    </row>
    <row r="27" spans="1:15" ht="14.45" customHeight="1">
      <c r="A27" s="10" t="s">
        <v>64</v>
      </c>
      <c r="B27" s="11"/>
      <c r="C27" s="28" t="s">
        <v>62</v>
      </c>
      <c r="D27" s="13" t="s">
        <v>55</v>
      </c>
      <c r="E27" s="14"/>
      <c r="F27" s="15"/>
      <c r="G27" s="37">
        <f>I27*1.1</f>
        <v>4840</v>
      </c>
      <c r="H27" s="38">
        <f>G27*1.2</f>
        <v>5808</v>
      </c>
      <c r="I27" s="40">
        <f>K27*1.1</f>
        <v>4400</v>
      </c>
      <c r="J27" s="40">
        <f>I27*1.2</f>
        <v>5280</v>
      </c>
      <c r="K27" s="83">
        <v>4000</v>
      </c>
      <c r="L27" s="84">
        <f>K27*1.2</f>
        <v>4800</v>
      </c>
      <c r="M27" s="95">
        <v>3518</v>
      </c>
      <c r="N27" s="94">
        <f t="shared" si="3"/>
        <v>0.13700966458214894</v>
      </c>
      <c r="O27" s="104"/>
    </row>
    <row r="28" spans="1:15" ht="14.45" customHeight="1">
      <c r="A28" s="136" t="s">
        <v>58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8"/>
      <c r="M28" s="92"/>
      <c r="N28" s="94"/>
      <c r="O28" s="104"/>
    </row>
    <row r="29" spans="1:15" ht="14.45" customHeight="1">
      <c r="A29" s="10" t="s">
        <v>33</v>
      </c>
      <c r="B29" s="11"/>
      <c r="C29" s="12" t="s">
        <v>42</v>
      </c>
      <c r="D29" s="14"/>
      <c r="E29" s="14"/>
      <c r="F29" s="14"/>
      <c r="G29" s="40">
        <v>1428</v>
      </c>
      <c r="H29" s="38">
        <f>G29*1.2</f>
        <v>1713.6</v>
      </c>
      <c r="I29" s="40">
        <v>1298</v>
      </c>
      <c r="J29" s="40">
        <f>I29*1.2</f>
        <v>1557.6</v>
      </c>
      <c r="K29" s="80">
        <v>1180</v>
      </c>
      <c r="L29" s="85">
        <f>K29*1.2</f>
        <v>1416</v>
      </c>
      <c r="M29" s="92">
        <v>945</v>
      </c>
      <c r="N29" s="94">
        <f t="shared" si="3"/>
        <v>0.24867724867724866</v>
      </c>
      <c r="O29" s="104"/>
    </row>
    <row r="30" spans="1:15" ht="14.45" customHeight="1">
      <c r="A30" s="16" t="s">
        <v>34</v>
      </c>
      <c r="B30" s="17"/>
      <c r="C30" s="18" t="s">
        <v>43</v>
      </c>
      <c r="D30" s="19"/>
      <c r="E30" s="19"/>
      <c r="F30" s="19"/>
      <c r="G30" s="40">
        <v>1635</v>
      </c>
      <c r="H30" s="38">
        <f>G30*1.2</f>
        <v>1962</v>
      </c>
      <c r="I30" s="40">
        <v>1486</v>
      </c>
      <c r="J30" s="40">
        <f t="shared" ref="J30:L33" si="4">I30*1.2</f>
        <v>1783.2</v>
      </c>
      <c r="K30" s="80">
        <v>1351</v>
      </c>
      <c r="L30" s="85">
        <f t="shared" si="4"/>
        <v>1621.2</v>
      </c>
      <c r="M30" s="92">
        <v>1260</v>
      </c>
      <c r="N30" s="94">
        <f t="shared" si="3"/>
        <v>7.2222222222222215E-2</v>
      </c>
      <c r="O30" s="104"/>
    </row>
    <row r="31" spans="1:15" ht="14.45" customHeight="1">
      <c r="A31" s="16" t="s">
        <v>35</v>
      </c>
      <c r="B31" s="17"/>
      <c r="C31" s="18" t="s">
        <v>44</v>
      </c>
      <c r="D31" s="19"/>
      <c r="E31" s="19"/>
      <c r="F31" s="19"/>
      <c r="G31" s="40">
        <v>2154</v>
      </c>
      <c r="H31" s="38">
        <f>G31*1.2</f>
        <v>2584.7999999999997</v>
      </c>
      <c r="I31" s="40">
        <v>1958</v>
      </c>
      <c r="J31" s="40">
        <f t="shared" si="4"/>
        <v>2349.6</v>
      </c>
      <c r="K31" s="80">
        <v>1780</v>
      </c>
      <c r="L31" s="85">
        <f t="shared" si="4"/>
        <v>2136</v>
      </c>
      <c r="M31" s="92">
        <v>1470</v>
      </c>
      <c r="N31" s="94">
        <f t="shared" si="3"/>
        <v>0.21088435374149661</v>
      </c>
      <c r="O31" s="104"/>
    </row>
    <row r="32" spans="1:15" ht="14.45" customHeight="1">
      <c r="A32" s="23" t="s">
        <v>36</v>
      </c>
      <c r="B32" s="24"/>
      <c r="C32" s="25" t="s">
        <v>49</v>
      </c>
      <c r="D32" s="26"/>
      <c r="E32" s="26"/>
      <c r="F32" s="26"/>
      <c r="G32" s="40">
        <v>3013</v>
      </c>
      <c r="H32" s="38">
        <f>G32*1.2</f>
        <v>3615.6</v>
      </c>
      <c r="I32" s="40">
        <v>2739</v>
      </c>
      <c r="J32" s="40">
        <f t="shared" si="4"/>
        <v>3286.7999999999997</v>
      </c>
      <c r="K32" s="82">
        <v>2490</v>
      </c>
      <c r="L32" s="85">
        <f t="shared" si="4"/>
        <v>2988</v>
      </c>
      <c r="M32" s="92">
        <v>2100</v>
      </c>
      <c r="N32" s="94">
        <f t="shared" si="3"/>
        <v>0.18571428571428572</v>
      </c>
      <c r="O32" s="104"/>
    </row>
    <row r="33" spans="1:15" ht="14.45" customHeight="1">
      <c r="A33" s="23" t="s">
        <v>60</v>
      </c>
      <c r="B33" s="24"/>
      <c r="C33" s="25" t="s">
        <v>65</v>
      </c>
      <c r="D33" s="26"/>
      <c r="E33" s="26"/>
      <c r="F33" s="26"/>
      <c r="G33" s="40">
        <v>5464</v>
      </c>
      <c r="H33" s="38">
        <f>G33*1.2</f>
        <v>6556.8</v>
      </c>
      <c r="I33" s="40">
        <v>4967</v>
      </c>
      <c r="J33" s="40">
        <f t="shared" si="4"/>
        <v>5960.4</v>
      </c>
      <c r="K33" s="82">
        <v>4515</v>
      </c>
      <c r="L33" s="85">
        <f t="shared" si="4"/>
        <v>5418</v>
      </c>
      <c r="M33" s="92">
        <v>4515</v>
      </c>
      <c r="N33" s="94">
        <f t="shared" si="3"/>
        <v>0</v>
      </c>
      <c r="O33" s="104"/>
    </row>
    <row r="34" spans="1:15" s="7" customFormat="1" ht="14.45" customHeight="1">
      <c r="A34" s="136" t="s">
        <v>59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8"/>
      <c r="M34" s="96"/>
      <c r="N34" s="94"/>
      <c r="O34" s="105"/>
    </row>
    <row r="35" spans="1:15" s="2" customFormat="1" ht="14.45" customHeight="1">
      <c r="A35" s="30" t="s">
        <v>37</v>
      </c>
      <c r="B35" s="31"/>
      <c r="C35" s="12" t="s">
        <v>50</v>
      </c>
      <c r="D35" s="31"/>
      <c r="E35" s="31"/>
      <c r="F35" s="31"/>
      <c r="G35" s="40">
        <v>529</v>
      </c>
      <c r="H35" s="38">
        <f>G35*1.2</f>
        <v>634.79999999999995</v>
      </c>
      <c r="I35" s="40">
        <v>481</v>
      </c>
      <c r="J35" s="40">
        <f>I35*1.2</f>
        <v>577.19999999999993</v>
      </c>
      <c r="K35" s="80">
        <v>437</v>
      </c>
      <c r="L35" s="85">
        <f>K35*1.2</f>
        <v>524.4</v>
      </c>
      <c r="M35" s="91">
        <v>360</v>
      </c>
      <c r="N35" s="94">
        <f t="shared" si="3"/>
        <v>0.21388888888888888</v>
      </c>
      <c r="O35" s="103"/>
    </row>
    <row r="36" spans="1:15" s="2" customFormat="1" ht="14.45" customHeight="1">
      <c r="A36" s="32" t="s">
        <v>35</v>
      </c>
      <c r="B36" s="33"/>
      <c r="C36" s="18" t="s">
        <v>51</v>
      </c>
      <c r="D36" s="33"/>
      <c r="E36" s="33"/>
      <c r="F36" s="33"/>
      <c r="G36" s="40">
        <v>817</v>
      </c>
      <c r="H36" s="38">
        <f>G36*1.2</f>
        <v>980.4</v>
      </c>
      <c r="I36" s="40">
        <v>743</v>
      </c>
      <c r="J36" s="40">
        <f>I36*1.2</f>
        <v>891.6</v>
      </c>
      <c r="K36" s="80">
        <v>675</v>
      </c>
      <c r="L36" s="85">
        <f>K36*1.2</f>
        <v>810</v>
      </c>
      <c r="M36" s="91">
        <v>506</v>
      </c>
      <c r="N36" s="94">
        <f t="shared" si="3"/>
        <v>0.33399209486166009</v>
      </c>
      <c r="O36" s="103"/>
    </row>
    <row r="37" spans="1:15" s="2" customFormat="1" ht="14.45" customHeight="1">
      <c r="A37" s="32" t="s">
        <v>38</v>
      </c>
      <c r="B37" s="34"/>
      <c r="C37" s="18" t="s">
        <v>52</v>
      </c>
      <c r="D37" s="34"/>
      <c r="E37" s="34"/>
      <c r="F37" s="34"/>
      <c r="G37" s="40">
        <v>1100</v>
      </c>
      <c r="H37" s="38">
        <f>G37*1.2</f>
        <v>1320</v>
      </c>
      <c r="I37" s="40">
        <v>1000</v>
      </c>
      <c r="J37" s="40">
        <f>I37*1.2</f>
        <v>1200</v>
      </c>
      <c r="K37" s="80">
        <v>909</v>
      </c>
      <c r="L37" s="85">
        <f>K37*1.2</f>
        <v>1090.8</v>
      </c>
      <c r="M37" s="91">
        <v>651</v>
      </c>
      <c r="N37" s="94">
        <f t="shared" si="3"/>
        <v>0.39631336405529954</v>
      </c>
      <c r="O37" s="103"/>
    </row>
    <row r="38" spans="1:15" s="2" customFormat="1" ht="14.45" customHeight="1">
      <c r="A38" s="16" t="s">
        <v>39</v>
      </c>
      <c r="B38" s="29"/>
      <c r="C38" s="18" t="s">
        <v>53</v>
      </c>
      <c r="D38" s="29"/>
      <c r="E38" s="29"/>
      <c r="F38" s="29"/>
      <c r="G38" s="40">
        <v>1907</v>
      </c>
      <c r="H38" s="38">
        <f>G38*1.2</f>
        <v>2288.4</v>
      </c>
      <c r="I38" s="40">
        <v>1734</v>
      </c>
      <c r="J38" s="40">
        <f>I38*1.2</f>
        <v>2080.7999999999997</v>
      </c>
      <c r="K38" s="80">
        <v>1576</v>
      </c>
      <c r="L38" s="85">
        <f>K38*1.2</f>
        <v>1891.1999999999998</v>
      </c>
      <c r="M38" s="91">
        <v>1365</v>
      </c>
      <c r="N38" s="94">
        <f t="shared" si="3"/>
        <v>0.15457875457875458</v>
      </c>
      <c r="O38" s="103"/>
    </row>
    <row r="39" spans="1:15" s="2" customFormat="1" ht="14.45" customHeight="1" thickBot="1">
      <c r="A39" s="16" t="s">
        <v>40</v>
      </c>
      <c r="B39" s="29"/>
      <c r="C39" s="18" t="s">
        <v>54</v>
      </c>
      <c r="D39" s="29"/>
      <c r="E39" s="29"/>
      <c r="F39" s="29"/>
      <c r="G39" s="40">
        <v>3790</v>
      </c>
      <c r="H39" s="38">
        <f>G39*1.2</f>
        <v>4548</v>
      </c>
      <c r="I39" s="40">
        <v>3445</v>
      </c>
      <c r="J39" s="40">
        <f>I39*1.2</f>
        <v>4134</v>
      </c>
      <c r="K39" s="80">
        <v>3132</v>
      </c>
      <c r="L39" s="85">
        <f>K39*1.2</f>
        <v>3758.3999999999996</v>
      </c>
      <c r="M39" s="91">
        <v>2415</v>
      </c>
      <c r="N39" s="94">
        <f t="shared" si="3"/>
        <v>0.29689440993788818</v>
      </c>
      <c r="O39" s="103"/>
    </row>
    <row r="40" spans="1:15" s="2" customFormat="1" ht="26.25" customHeight="1" thickTop="1">
      <c r="A40" s="141" t="s">
        <v>67</v>
      </c>
      <c r="B40" s="142"/>
      <c r="C40" s="142"/>
      <c r="D40" s="142"/>
      <c r="E40" s="142"/>
      <c r="F40" s="143"/>
      <c r="G40" s="118" t="s">
        <v>17</v>
      </c>
      <c r="H40" s="119"/>
      <c r="I40" s="118" t="s">
        <v>47</v>
      </c>
      <c r="J40" s="119"/>
      <c r="K40" s="139" t="s">
        <v>46</v>
      </c>
      <c r="L40" s="140"/>
      <c r="M40" s="91"/>
      <c r="N40" s="91"/>
      <c r="O40" s="103"/>
    </row>
    <row r="41" spans="1:15" s="2" customFormat="1" ht="12" customHeight="1">
      <c r="A41" s="144"/>
      <c r="B41" s="145"/>
      <c r="C41" s="145"/>
      <c r="D41" s="145"/>
      <c r="E41" s="145"/>
      <c r="F41" s="146"/>
      <c r="G41" s="62" t="s">
        <v>3</v>
      </c>
      <c r="H41" s="63" t="s">
        <v>4</v>
      </c>
      <c r="I41" s="62" t="s">
        <v>3</v>
      </c>
      <c r="J41" s="62" t="s">
        <v>4</v>
      </c>
      <c r="K41" s="6" t="s">
        <v>41</v>
      </c>
      <c r="L41" s="6" t="s">
        <v>4</v>
      </c>
      <c r="M41" s="91"/>
      <c r="N41" s="91"/>
      <c r="O41" s="103"/>
    </row>
    <row r="42" spans="1:15" s="2" customFormat="1" ht="15" customHeight="1">
      <c r="A42" s="163" t="s">
        <v>83</v>
      </c>
      <c r="B42" s="150"/>
      <c r="C42" s="150"/>
      <c r="D42" s="150"/>
      <c r="E42" s="150"/>
      <c r="F42" s="150"/>
      <c r="G42" s="41">
        <v>6755.8293000000012</v>
      </c>
      <c r="H42" s="46">
        <v>8106.9951600000013</v>
      </c>
      <c r="I42" s="41">
        <v>6141.6630000000005</v>
      </c>
      <c r="J42" s="41">
        <v>7369.9956000000002</v>
      </c>
      <c r="K42" s="80">
        <v>5583.33</v>
      </c>
      <c r="L42" s="80">
        <v>6699.9960000000001</v>
      </c>
      <c r="M42" s="97">
        <f>45.7*98</f>
        <v>4478.6000000000004</v>
      </c>
      <c r="N42" s="91"/>
      <c r="O42" s="103"/>
    </row>
    <row r="43" spans="1:15" s="2" customFormat="1" ht="15" customHeight="1">
      <c r="A43" s="150" t="s">
        <v>84</v>
      </c>
      <c r="B43" s="150"/>
      <c r="C43" s="150"/>
      <c r="D43" s="150"/>
      <c r="E43" s="150"/>
      <c r="F43" s="150"/>
      <c r="G43" s="41">
        <v>3722.6013000000007</v>
      </c>
      <c r="H43" s="46">
        <v>4467.1215600000005</v>
      </c>
      <c r="I43" s="41">
        <v>3384.1830000000004</v>
      </c>
      <c r="J43" s="41">
        <v>4061.0196000000005</v>
      </c>
      <c r="K43" s="80">
        <v>3076.53</v>
      </c>
      <c r="L43" s="80">
        <v>3691.8360000000002</v>
      </c>
      <c r="M43" s="97"/>
      <c r="N43" s="91"/>
      <c r="O43" s="103"/>
    </row>
    <row r="44" spans="1:15" s="2" customFormat="1" ht="15" customHeight="1">
      <c r="A44" s="150" t="s">
        <v>68</v>
      </c>
      <c r="B44" s="150"/>
      <c r="C44" s="150"/>
      <c r="D44" s="150"/>
      <c r="E44" s="150"/>
      <c r="F44" s="150"/>
      <c r="G44" s="41">
        <v>3033.228000000001</v>
      </c>
      <c r="H44" s="46">
        <v>3639.8736000000013</v>
      </c>
      <c r="I44" s="41">
        <v>2757.48</v>
      </c>
      <c r="J44" s="41">
        <v>3308.9760000000006</v>
      </c>
      <c r="K44" s="80">
        <v>2506.8000000000002</v>
      </c>
      <c r="L44" s="80">
        <v>3008.16</v>
      </c>
      <c r="M44" s="97"/>
      <c r="N44" s="91"/>
      <c r="O44" s="103"/>
    </row>
    <row r="45" spans="1:15" s="2" customFormat="1" ht="15" customHeight="1">
      <c r="A45" s="120" t="s">
        <v>85</v>
      </c>
      <c r="B45" s="121"/>
      <c r="C45" s="121"/>
      <c r="D45" s="121"/>
      <c r="E45" s="121"/>
      <c r="F45" s="121"/>
      <c r="G45" s="43">
        <v>7260</v>
      </c>
      <c r="H45" s="44">
        <v>8712</v>
      </c>
      <c r="I45" s="43">
        <v>6600</v>
      </c>
      <c r="J45" s="43">
        <v>7920</v>
      </c>
      <c r="K45" s="86">
        <v>6000</v>
      </c>
      <c r="L45" s="86">
        <v>7200</v>
      </c>
      <c r="M45" s="97">
        <f>45.7*105.3</f>
        <v>4812.21</v>
      </c>
      <c r="N45" s="91"/>
      <c r="O45" s="103"/>
    </row>
    <row r="46" spans="1:15" s="2" customFormat="1" ht="15" customHeight="1">
      <c r="A46" s="122" t="s">
        <v>86</v>
      </c>
      <c r="B46" s="123"/>
      <c r="C46" s="123"/>
      <c r="D46" s="123"/>
      <c r="E46" s="123"/>
      <c r="F46" s="124"/>
      <c r="G46" s="43">
        <v>3872</v>
      </c>
      <c r="H46" s="44">
        <v>4646.3999999999996</v>
      </c>
      <c r="I46" s="43">
        <v>3520</v>
      </c>
      <c r="J46" s="43">
        <v>4224</v>
      </c>
      <c r="K46" s="86">
        <v>3200</v>
      </c>
      <c r="L46" s="86">
        <v>3840</v>
      </c>
      <c r="M46" s="97"/>
      <c r="N46" s="91"/>
      <c r="O46" s="103"/>
    </row>
    <row r="47" spans="1:15" s="2" customFormat="1" ht="15" customHeight="1">
      <c r="A47" s="122" t="s">
        <v>87</v>
      </c>
      <c r="B47" s="123"/>
      <c r="C47" s="123"/>
      <c r="D47" s="123"/>
      <c r="E47" s="123"/>
      <c r="F47" s="124"/>
      <c r="G47" s="43">
        <v>3388</v>
      </c>
      <c r="H47" s="44">
        <v>4065.6</v>
      </c>
      <c r="I47" s="43">
        <v>3080</v>
      </c>
      <c r="J47" s="43">
        <v>3696</v>
      </c>
      <c r="K47" s="86">
        <v>2800</v>
      </c>
      <c r="L47" s="86">
        <v>3360</v>
      </c>
      <c r="M47" s="97"/>
      <c r="N47" s="91"/>
      <c r="O47" s="103"/>
    </row>
    <row r="48" spans="1:15" s="2" customFormat="1" ht="15" customHeight="1">
      <c r="A48" s="113" t="s">
        <v>88</v>
      </c>
      <c r="B48" s="114"/>
      <c r="C48" s="114"/>
      <c r="D48" s="114"/>
      <c r="E48" s="114"/>
      <c r="F48" s="115"/>
      <c r="G48" s="41">
        <v>3999.05</v>
      </c>
      <c r="H48" s="46">
        <v>4798.8599999999997</v>
      </c>
      <c r="I48" s="41">
        <v>3635.5</v>
      </c>
      <c r="J48" s="41">
        <v>4362.6000000000004</v>
      </c>
      <c r="K48" s="80">
        <v>3305</v>
      </c>
      <c r="L48" s="80">
        <v>3966</v>
      </c>
      <c r="M48" s="97">
        <f>45.7*58</f>
        <v>2650.6000000000004</v>
      </c>
      <c r="N48" s="91"/>
      <c r="O48" s="103"/>
    </row>
    <row r="49" spans="1:18" s="2" customFormat="1" ht="15" customHeight="1">
      <c r="A49" s="113" t="s">
        <v>69</v>
      </c>
      <c r="B49" s="114"/>
      <c r="C49" s="114"/>
      <c r="D49" s="114"/>
      <c r="E49" s="114"/>
      <c r="F49" s="115"/>
      <c r="G49" s="41">
        <v>2317.15</v>
      </c>
      <c r="H49" s="46">
        <v>2780.58</v>
      </c>
      <c r="I49" s="41">
        <v>2106.5</v>
      </c>
      <c r="J49" s="41">
        <v>2527.8000000000002</v>
      </c>
      <c r="K49" s="80">
        <v>1915</v>
      </c>
      <c r="L49" s="80">
        <v>2298</v>
      </c>
      <c r="M49" s="97"/>
      <c r="N49" s="91"/>
      <c r="O49" s="103"/>
    </row>
    <row r="50" spans="1:18" s="2" customFormat="1" ht="15" customHeight="1">
      <c r="A50" s="113" t="s">
        <v>70</v>
      </c>
      <c r="B50" s="114"/>
      <c r="C50" s="114"/>
      <c r="D50" s="114"/>
      <c r="E50" s="114"/>
      <c r="F50" s="115"/>
      <c r="G50" s="41">
        <v>1681.9</v>
      </c>
      <c r="H50" s="46">
        <v>2018.28</v>
      </c>
      <c r="I50" s="41">
        <v>1529</v>
      </c>
      <c r="J50" s="41">
        <v>1834.8</v>
      </c>
      <c r="K50" s="80">
        <v>1390</v>
      </c>
      <c r="L50" s="80">
        <v>1668</v>
      </c>
      <c r="M50" s="97"/>
      <c r="N50" s="91"/>
      <c r="O50" s="103"/>
    </row>
    <row r="51" spans="1:18" s="2" customFormat="1" ht="15" customHeight="1">
      <c r="A51" s="110" t="s">
        <v>77</v>
      </c>
      <c r="B51" s="125"/>
      <c r="C51" s="125"/>
      <c r="D51" s="125"/>
      <c r="E51" s="125"/>
      <c r="F51" s="126"/>
      <c r="G51" s="43">
        <v>5808</v>
      </c>
      <c r="H51" s="44">
        <v>6969.6</v>
      </c>
      <c r="I51" s="43">
        <v>5280</v>
      </c>
      <c r="J51" s="43">
        <v>6336</v>
      </c>
      <c r="K51" s="86">
        <v>4800</v>
      </c>
      <c r="L51" s="86">
        <v>5760</v>
      </c>
      <c r="M51" s="98">
        <f>45.7*105</f>
        <v>4798.5</v>
      </c>
      <c r="N51" s="98"/>
      <c r="O51" s="106"/>
      <c r="P51" s="36"/>
      <c r="Q51" s="35"/>
      <c r="R51" s="35"/>
    </row>
    <row r="52" spans="1:18" s="49" customFormat="1" ht="15" customHeight="1">
      <c r="A52" s="110" t="s">
        <v>89</v>
      </c>
      <c r="B52" s="111"/>
      <c r="C52" s="111"/>
      <c r="D52" s="111"/>
      <c r="E52" s="111"/>
      <c r="F52" s="112"/>
      <c r="G52" s="43">
        <v>2928.2</v>
      </c>
      <c r="H52" s="44">
        <v>3513.84</v>
      </c>
      <c r="I52" s="43">
        <v>2662</v>
      </c>
      <c r="J52" s="43">
        <v>3194.4</v>
      </c>
      <c r="K52" s="86">
        <v>2420</v>
      </c>
      <c r="L52" s="86">
        <v>2904</v>
      </c>
      <c r="M52" s="99"/>
      <c r="N52" s="99">
        <f>51.9/105*4800</f>
        <v>2372.5714285714284</v>
      </c>
      <c r="O52" s="107"/>
    </row>
    <row r="53" spans="1:18" s="49" customFormat="1" ht="15" customHeight="1">
      <c r="A53" s="110" t="s">
        <v>90</v>
      </c>
      <c r="B53" s="111"/>
      <c r="C53" s="111"/>
      <c r="D53" s="111"/>
      <c r="E53" s="111"/>
      <c r="F53" s="112"/>
      <c r="G53" s="43">
        <v>2879.8</v>
      </c>
      <c r="H53" s="44">
        <v>3455.76</v>
      </c>
      <c r="I53" s="43">
        <v>2618</v>
      </c>
      <c r="J53" s="43">
        <v>3141.6</v>
      </c>
      <c r="K53" s="86">
        <v>2380</v>
      </c>
      <c r="L53" s="86">
        <v>2856</v>
      </c>
      <c r="M53" s="99"/>
      <c r="N53" s="99">
        <f>53.1/105*4800</f>
        <v>2427.4285714285716</v>
      </c>
      <c r="O53" s="107"/>
    </row>
    <row r="54" spans="1:18" s="54" customFormat="1" ht="15" customHeight="1">
      <c r="A54" s="113" t="s">
        <v>82</v>
      </c>
      <c r="B54" s="114"/>
      <c r="C54" s="114"/>
      <c r="D54" s="114"/>
      <c r="E54" s="114"/>
      <c r="F54" s="115"/>
      <c r="G54" s="45">
        <v>5808</v>
      </c>
      <c r="H54" s="46">
        <v>6969.6</v>
      </c>
      <c r="I54" s="41">
        <v>5280</v>
      </c>
      <c r="J54" s="41">
        <v>6336</v>
      </c>
      <c r="K54" s="80">
        <v>4800</v>
      </c>
      <c r="L54" s="80">
        <v>5760</v>
      </c>
      <c r="M54" s="100">
        <f>45.7*103</f>
        <v>4707.1000000000004</v>
      </c>
      <c r="N54" s="100"/>
      <c r="O54" s="108"/>
    </row>
    <row r="55" spans="1:18" s="54" customFormat="1" ht="15" customHeight="1">
      <c r="A55" s="113" t="s">
        <v>81</v>
      </c>
      <c r="B55" s="114"/>
      <c r="C55" s="114"/>
      <c r="D55" s="114"/>
      <c r="E55" s="114"/>
      <c r="F55" s="115"/>
      <c r="G55" s="45">
        <v>2928.2</v>
      </c>
      <c r="H55" s="46">
        <v>3513.84</v>
      </c>
      <c r="I55" s="41">
        <v>2662</v>
      </c>
      <c r="J55" s="41">
        <v>3194.4</v>
      </c>
      <c r="K55" s="80">
        <v>2420</v>
      </c>
      <c r="L55" s="80">
        <v>2904</v>
      </c>
      <c r="M55" s="100"/>
      <c r="N55" s="100"/>
      <c r="O55" s="108"/>
    </row>
    <row r="56" spans="1:18" s="54" customFormat="1" ht="15" customHeight="1">
      <c r="A56" s="113" t="s">
        <v>80</v>
      </c>
      <c r="B56" s="114"/>
      <c r="C56" s="114"/>
      <c r="D56" s="114"/>
      <c r="E56" s="114"/>
      <c r="F56" s="115"/>
      <c r="G56" s="45">
        <v>2879.8</v>
      </c>
      <c r="H56" s="46">
        <v>3455.76</v>
      </c>
      <c r="I56" s="41">
        <v>2618</v>
      </c>
      <c r="J56" s="41">
        <v>3141.6</v>
      </c>
      <c r="K56" s="80">
        <v>2380</v>
      </c>
      <c r="L56" s="80">
        <v>2856</v>
      </c>
      <c r="M56" s="100"/>
      <c r="N56" s="100"/>
      <c r="O56" s="108"/>
    </row>
    <row r="57" spans="1:18" s="55" customFormat="1" ht="15" customHeight="1">
      <c r="A57" s="110" t="s">
        <v>92</v>
      </c>
      <c r="B57" s="111"/>
      <c r="C57" s="111"/>
      <c r="D57" s="111"/>
      <c r="E57" s="111"/>
      <c r="F57" s="112"/>
      <c r="G57" s="47">
        <v>8470</v>
      </c>
      <c r="H57" s="44">
        <v>10164</v>
      </c>
      <c r="I57" s="43">
        <v>7700</v>
      </c>
      <c r="J57" s="43">
        <v>9240</v>
      </c>
      <c r="K57" s="86">
        <v>7000</v>
      </c>
      <c r="L57" s="86">
        <v>8400</v>
      </c>
      <c r="M57" s="101">
        <f>45.7*122.1</f>
        <v>5579.97</v>
      </c>
      <c r="N57" s="102"/>
      <c r="O57" s="109"/>
    </row>
    <row r="58" spans="1:18" s="55" customFormat="1" ht="15" customHeight="1">
      <c r="A58" s="110" t="s">
        <v>79</v>
      </c>
      <c r="B58" s="111"/>
      <c r="C58" s="111"/>
      <c r="D58" s="111"/>
      <c r="E58" s="111"/>
      <c r="F58" s="112"/>
      <c r="G58" s="47">
        <v>4755.3</v>
      </c>
      <c r="H58" s="44">
        <v>5706.36</v>
      </c>
      <c r="I58" s="43">
        <v>4323</v>
      </c>
      <c r="J58" s="43">
        <v>5187.6000000000004</v>
      </c>
      <c r="K58" s="86">
        <v>3930</v>
      </c>
      <c r="L58" s="86">
        <v>4716</v>
      </c>
      <c r="M58" s="101"/>
      <c r="N58" s="102">
        <f>69/122.1*5460</f>
        <v>3085.5036855036856</v>
      </c>
      <c r="O58" s="109"/>
    </row>
    <row r="59" spans="1:18" s="55" customFormat="1" ht="15" customHeight="1">
      <c r="A59" s="110" t="s">
        <v>78</v>
      </c>
      <c r="B59" s="111"/>
      <c r="C59" s="111"/>
      <c r="D59" s="111"/>
      <c r="E59" s="111"/>
      <c r="F59" s="112"/>
      <c r="G59" s="47">
        <v>3714.7</v>
      </c>
      <c r="H59" s="44">
        <v>4457.6400000000003</v>
      </c>
      <c r="I59" s="43">
        <v>3377</v>
      </c>
      <c r="J59" s="43">
        <v>4052.4</v>
      </c>
      <c r="K59" s="86">
        <v>3070</v>
      </c>
      <c r="L59" s="86">
        <v>3684</v>
      </c>
      <c r="M59" s="101"/>
      <c r="N59" s="102">
        <f>53.1/122.1*5460</f>
        <v>2374.4963144963149</v>
      </c>
      <c r="O59" s="109"/>
    </row>
    <row r="60" spans="1:18" s="54" customFormat="1" ht="15" customHeight="1">
      <c r="A60" s="113" t="s">
        <v>91</v>
      </c>
      <c r="B60" s="128"/>
      <c r="C60" s="128"/>
      <c r="D60" s="128"/>
      <c r="E60" s="128"/>
      <c r="F60" s="129"/>
      <c r="G60" s="45">
        <v>7915.4207000000015</v>
      </c>
      <c r="H60" s="46">
        <v>9498.5048400000014</v>
      </c>
      <c r="I60" s="41">
        <v>7195.8370000000004</v>
      </c>
      <c r="J60" s="41">
        <v>8635.0043999999998</v>
      </c>
      <c r="K60" s="80">
        <v>6541.67</v>
      </c>
      <c r="L60" s="80">
        <v>7850.0039999999999</v>
      </c>
      <c r="M60" s="100">
        <f>45.7*115</f>
        <v>5255.5</v>
      </c>
      <c r="N60" s="100"/>
      <c r="O60" s="108"/>
    </row>
    <row r="61" spans="1:18" s="54" customFormat="1" ht="15" customHeight="1">
      <c r="A61" s="113" t="s">
        <v>73</v>
      </c>
      <c r="B61" s="114"/>
      <c r="C61" s="114"/>
      <c r="D61" s="114"/>
      <c r="E61" s="114"/>
      <c r="F61" s="115"/>
      <c r="G61" s="45">
        <v>4680.4131000000007</v>
      </c>
      <c r="H61" s="46">
        <v>5616.4957200000008</v>
      </c>
      <c r="I61" s="41">
        <v>4254.9210000000003</v>
      </c>
      <c r="J61" s="41">
        <v>5105.9052000000001</v>
      </c>
      <c r="K61" s="80">
        <v>3868.11</v>
      </c>
      <c r="L61" s="80">
        <v>4641.732</v>
      </c>
      <c r="M61" s="100"/>
      <c r="N61" s="100"/>
      <c r="O61" s="108"/>
    </row>
    <row r="62" spans="1:18" s="54" customFormat="1" ht="15" customHeight="1">
      <c r="A62" s="113" t="s">
        <v>74</v>
      </c>
      <c r="B62" s="114"/>
      <c r="C62" s="114"/>
      <c r="D62" s="114"/>
      <c r="E62" s="114"/>
      <c r="F62" s="115"/>
      <c r="G62" s="45">
        <v>3235.0076000000004</v>
      </c>
      <c r="H62" s="46">
        <v>3882.0091200000002</v>
      </c>
      <c r="I62" s="41">
        <v>2940.9160000000002</v>
      </c>
      <c r="J62" s="41">
        <v>3529.0992000000001</v>
      </c>
      <c r="K62" s="80">
        <v>2673.56</v>
      </c>
      <c r="L62" s="80">
        <v>3208.2719999999999</v>
      </c>
      <c r="M62" s="100"/>
      <c r="N62" s="100"/>
      <c r="O62" s="108"/>
    </row>
    <row r="63" spans="1:18" ht="14.45" customHeight="1">
      <c r="A63" s="116" t="s">
        <v>0</v>
      </c>
      <c r="B63" s="117"/>
      <c r="C63" s="117"/>
      <c r="D63" s="117"/>
      <c r="E63" s="117"/>
      <c r="F63" s="117"/>
      <c r="G63" s="56"/>
      <c r="H63" s="57"/>
      <c r="I63" s="56"/>
      <c r="J63" s="56"/>
      <c r="K63" s="87"/>
      <c r="L63" s="88"/>
      <c r="M63" s="92"/>
      <c r="N63" s="92"/>
      <c r="O63" s="104"/>
    </row>
    <row r="64" spans="1:18" ht="14.45" customHeight="1">
      <c r="A64" s="130" t="s">
        <v>6</v>
      </c>
      <c r="B64" s="130"/>
      <c r="C64" s="130"/>
      <c r="D64" s="130"/>
      <c r="E64" s="130"/>
      <c r="F64" s="130"/>
      <c r="G64" s="40">
        <v>270</v>
      </c>
      <c r="H64" s="40">
        <f>G64*1.2</f>
        <v>324</v>
      </c>
      <c r="I64" s="40"/>
      <c r="J64" s="40"/>
      <c r="K64" s="89"/>
      <c r="L64" s="89"/>
      <c r="M64" s="92"/>
      <c r="N64" s="92"/>
      <c r="O64" s="104"/>
    </row>
    <row r="65" spans="1:15" ht="14.45" customHeight="1">
      <c r="A65" s="131" t="s">
        <v>7</v>
      </c>
      <c r="B65" s="131"/>
      <c r="C65" s="131"/>
      <c r="D65" s="131"/>
      <c r="E65" s="131"/>
      <c r="F65" s="131"/>
      <c r="G65" s="41">
        <v>325</v>
      </c>
      <c r="H65" s="40">
        <f t="shared" ref="H65:H74" si="5">G65*1.2</f>
        <v>390</v>
      </c>
      <c r="I65" s="41"/>
      <c r="J65" s="41"/>
      <c r="K65" s="90"/>
      <c r="L65" s="90"/>
      <c r="M65" s="92"/>
      <c r="N65" s="92"/>
      <c r="O65" s="104"/>
    </row>
    <row r="66" spans="1:15" ht="14.45" customHeight="1">
      <c r="A66" s="131" t="s">
        <v>8</v>
      </c>
      <c r="B66" s="131"/>
      <c r="C66" s="131"/>
      <c r="D66" s="131"/>
      <c r="E66" s="131"/>
      <c r="F66" s="131"/>
      <c r="G66" s="41">
        <v>670</v>
      </c>
      <c r="H66" s="40">
        <f t="shared" si="5"/>
        <v>804</v>
      </c>
      <c r="I66" s="41"/>
      <c r="J66" s="41"/>
      <c r="K66" s="90"/>
      <c r="L66" s="90"/>
      <c r="M66" s="92"/>
      <c r="N66" s="92"/>
      <c r="O66" s="104"/>
    </row>
    <row r="67" spans="1:15" ht="14.45" customHeight="1">
      <c r="A67" s="131" t="s">
        <v>9</v>
      </c>
      <c r="B67" s="131"/>
      <c r="C67" s="131"/>
      <c r="D67" s="131"/>
      <c r="E67" s="131"/>
      <c r="F67" s="131"/>
      <c r="G67" s="41">
        <v>465</v>
      </c>
      <c r="H67" s="40">
        <f t="shared" si="5"/>
        <v>558</v>
      </c>
      <c r="I67" s="41"/>
      <c r="J67" s="41"/>
      <c r="K67" s="90"/>
      <c r="L67" s="90"/>
      <c r="M67" s="92"/>
      <c r="N67" s="92"/>
      <c r="O67" s="104"/>
    </row>
    <row r="68" spans="1:15" ht="14.45" customHeight="1">
      <c r="A68" s="131" t="s">
        <v>10</v>
      </c>
      <c r="B68" s="131"/>
      <c r="C68" s="131"/>
      <c r="D68" s="131"/>
      <c r="E68" s="131"/>
      <c r="F68" s="131"/>
      <c r="G68" s="41">
        <v>500</v>
      </c>
      <c r="H68" s="40">
        <f>G68*1.2</f>
        <v>600</v>
      </c>
      <c r="I68" s="41"/>
      <c r="J68" s="41"/>
      <c r="K68" s="90"/>
      <c r="L68" s="90"/>
      <c r="M68" s="92"/>
      <c r="N68" s="92"/>
      <c r="O68" s="104"/>
    </row>
    <row r="69" spans="1:15" ht="14.45" customHeight="1">
      <c r="A69" s="131" t="s">
        <v>11</v>
      </c>
      <c r="B69" s="131"/>
      <c r="C69" s="131"/>
      <c r="D69" s="131"/>
      <c r="E69" s="131"/>
      <c r="F69" s="131"/>
      <c r="G69" s="41">
        <v>260</v>
      </c>
      <c r="H69" s="40">
        <f t="shared" si="5"/>
        <v>312</v>
      </c>
      <c r="I69" s="41"/>
      <c r="J69" s="41"/>
      <c r="K69" s="90"/>
      <c r="L69" s="90"/>
      <c r="M69" s="92"/>
      <c r="N69" s="92"/>
      <c r="O69" s="104"/>
    </row>
    <row r="70" spans="1:15" ht="14.45" customHeight="1">
      <c r="A70" s="131" t="s">
        <v>12</v>
      </c>
      <c r="B70" s="131"/>
      <c r="C70" s="131"/>
      <c r="D70" s="131"/>
      <c r="E70" s="131"/>
      <c r="F70" s="131"/>
      <c r="G70" s="41">
        <v>535</v>
      </c>
      <c r="H70" s="40">
        <f t="shared" si="5"/>
        <v>642</v>
      </c>
      <c r="I70" s="41"/>
      <c r="J70" s="41"/>
      <c r="K70" s="42"/>
      <c r="L70" s="42"/>
      <c r="M70" s="92"/>
      <c r="N70" s="92"/>
      <c r="O70" s="104"/>
    </row>
    <row r="71" spans="1:15" ht="14.45" customHeight="1">
      <c r="A71" s="131" t="s">
        <v>13</v>
      </c>
      <c r="B71" s="131"/>
      <c r="C71" s="131"/>
      <c r="D71" s="131"/>
      <c r="E71" s="131"/>
      <c r="F71" s="131"/>
      <c r="G71" s="41">
        <v>290</v>
      </c>
      <c r="H71" s="40">
        <f t="shared" si="5"/>
        <v>348</v>
      </c>
      <c r="I71" s="41"/>
      <c r="J71" s="41"/>
      <c r="K71" s="42"/>
      <c r="L71" s="42"/>
      <c r="M71" s="92"/>
      <c r="N71" s="92"/>
      <c r="O71" s="104"/>
    </row>
    <row r="72" spans="1:15" ht="14.45" customHeight="1">
      <c r="A72" s="127" t="s">
        <v>14</v>
      </c>
      <c r="B72" s="127"/>
      <c r="C72" s="127"/>
      <c r="D72" s="127"/>
      <c r="E72" s="127"/>
      <c r="F72" s="127"/>
      <c r="G72" s="41">
        <v>550</v>
      </c>
      <c r="H72" s="40">
        <f t="shared" si="5"/>
        <v>660</v>
      </c>
      <c r="I72" s="41"/>
      <c r="J72" s="41"/>
      <c r="K72" s="42"/>
      <c r="L72" s="42"/>
      <c r="M72" s="92"/>
      <c r="N72" s="92"/>
      <c r="O72" s="104"/>
    </row>
    <row r="73" spans="1:15" ht="14.45" customHeight="1">
      <c r="A73" s="127" t="s">
        <v>15</v>
      </c>
      <c r="B73" s="127"/>
      <c r="C73" s="127"/>
      <c r="D73" s="127"/>
      <c r="E73" s="127"/>
      <c r="F73" s="127"/>
      <c r="G73" s="41">
        <v>1035</v>
      </c>
      <c r="H73" s="40">
        <f t="shared" si="5"/>
        <v>1242</v>
      </c>
      <c r="I73" s="41"/>
      <c r="J73" s="41"/>
      <c r="K73" s="42"/>
      <c r="L73" s="42"/>
      <c r="M73" s="92"/>
      <c r="N73" s="92"/>
      <c r="O73" s="104"/>
    </row>
    <row r="74" spans="1:15" ht="14.45" customHeight="1">
      <c r="A74" s="127" t="s">
        <v>16</v>
      </c>
      <c r="B74" s="127"/>
      <c r="C74" s="127"/>
      <c r="D74" s="127"/>
      <c r="E74" s="127"/>
      <c r="F74" s="127"/>
      <c r="G74" s="41">
        <v>5310</v>
      </c>
      <c r="H74" s="40">
        <f t="shared" si="5"/>
        <v>6372</v>
      </c>
      <c r="I74" s="41"/>
      <c r="J74" s="41"/>
      <c r="K74" s="42"/>
      <c r="L74" s="42"/>
      <c r="M74" s="92"/>
      <c r="N74" s="92"/>
      <c r="O74" s="104"/>
    </row>
    <row r="75" spans="1:15" ht="14.45" customHeight="1">
      <c r="A75" s="153"/>
      <c r="B75" s="154"/>
      <c r="C75" s="154"/>
      <c r="D75" s="154"/>
      <c r="E75" s="154"/>
      <c r="F75" s="154"/>
      <c r="G75" s="41"/>
      <c r="H75" s="40"/>
      <c r="I75" s="41"/>
      <c r="J75" s="41"/>
      <c r="K75" s="48"/>
      <c r="L75" s="48"/>
      <c r="M75" s="92"/>
      <c r="N75" s="92"/>
      <c r="O75" s="104"/>
    </row>
    <row r="76" spans="1:15" ht="4.5" customHeight="1">
      <c r="G76" s="58"/>
      <c r="H76" s="59"/>
      <c r="I76" s="58"/>
      <c r="J76" s="58"/>
      <c r="M76" s="92"/>
      <c r="N76" s="92"/>
    </row>
    <row r="77" spans="1:15" ht="25.5" customHeight="1">
      <c r="A77" s="8"/>
      <c r="B77" s="8" t="s">
        <v>71</v>
      </c>
      <c r="C77" s="8"/>
      <c r="D77" s="3"/>
      <c r="E77" s="3"/>
      <c r="F77" s="3"/>
      <c r="G77" s="60"/>
      <c r="H77" s="59"/>
      <c r="I77" s="60"/>
      <c r="J77" s="61" t="s">
        <v>66</v>
      </c>
      <c r="L77" s="8"/>
      <c r="M77" s="92"/>
      <c r="N77" s="92"/>
    </row>
    <row r="78" spans="1:15">
      <c r="M78" s="92"/>
      <c r="N78" s="92"/>
    </row>
    <row r="79" spans="1:15" ht="15.75">
      <c r="B79" s="152"/>
      <c r="C79" s="152"/>
      <c r="D79" s="152"/>
      <c r="E79" s="152"/>
      <c r="F79" s="152"/>
      <c r="G79" s="52"/>
      <c r="I79" s="151"/>
      <c r="J79" s="151"/>
      <c r="M79" s="92"/>
      <c r="N79" s="92"/>
    </row>
    <row r="87" hidden="1"/>
    <row r="159" spans="2:11">
      <c r="B159" s="9"/>
      <c r="C159" s="9"/>
      <c r="D159" s="9"/>
      <c r="E159" s="9"/>
      <c r="F159" s="9"/>
      <c r="G159" s="53"/>
      <c r="H159" s="53"/>
      <c r="I159" s="53"/>
      <c r="J159" s="53"/>
      <c r="K159" s="9"/>
    </row>
  </sheetData>
  <sheetProtection password="CAA8" sheet="1"/>
  <mergeCells count="54">
    <mergeCell ref="A7:L7"/>
    <mergeCell ref="A8:L8"/>
    <mergeCell ref="A9:L9"/>
    <mergeCell ref="A11:L11"/>
    <mergeCell ref="F10:L10"/>
    <mergeCell ref="A67:F67"/>
    <mergeCell ref="A12:L12"/>
    <mergeCell ref="A46:F46"/>
    <mergeCell ref="A14:F16"/>
    <mergeCell ref="A42:F42"/>
    <mergeCell ref="A17:L17"/>
    <mergeCell ref="I14:J15"/>
    <mergeCell ref="K14:L15"/>
    <mergeCell ref="A44:F44"/>
    <mergeCell ref="A28:L28"/>
    <mergeCell ref="A43:F43"/>
    <mergeCell ref="I79:J79"/>
    <mergeCell ref="B79:F79"/>
    <mergeCell ref="A65:F65"/>
    <mergeCell ref="A70:F70"/>
    <mergeCell ref="A66:F66"/>
    <mergeCell ref="A74:F74"/>
    <mergeCell ref="A69:F69"/>
    <mergeCell ref="A72:F72"/>
    <mergeCell ref="A75:F75"/>
    <mergeCell ref="A64:F64"/>
    <mergeCell ref="A68:F68"/>
    <mergeCell ref="A71:F71"/>
    <mergeCell ref="G14:H15"/>
    <mergeCell ref="G40:H40"/>
    <mergeCell ref="A34:L34"/>
    <mergeCell ref="K40:L40"/>
    <mergeCell ref="A40:F41"/>
    <mergeCell ref="A26:L26"/>
    <mergeCell ref="A49:F49"/>
    <mergeCell ref="I40:J40"/>
    <mergeCell ref="A48:F48"/>
    <mergeCell ref="A45:F45"/>
    <mergeCell ref="A47:F47"/>
    <mergeCell ref="A51:F51"/>
    <mergeCell ref="A73:F73"/>
    <mergeCell ref="A56:F56"/>
    <mergeCell ref="A59:F59"/>
    <mergeCell ref="A55:F55"/>
    <mergeCell ref="A60:F60"/>
    <mergeCell ref="A52:F52"/>
    <mergeCell ref="A62:F62"/>
    <mergeCell ref="A63:F63"/>
    <mergeCell ref="A61:F61"/>
    <mergeCell ref="A53:F53"/>
    <mergeCell ref="A50:F50"/>
    <mergeCell ref="A54:F54"/>
    <mergeCell ref="A58:F58"/>
    <mergeCell ref="A57:F57"/>
  </mergeCells>
  <phoneticPr fontId="0" type="noConversion"/>
  <printOptions horizontalCentered="1"/>
  <pageMargins left="0.39370078740157483" right="0.19685039370078741" top="0.45" bottom="0.19685039370078741" header="0" footer="0.19685039370078741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2019</vt:lpstr>
      <vt:lpstr>'Январь 2019'!Область_печати</vt:lpstr>
    </vt:vector>
  </TitlesOfParts>
  <Company>Учреждение УЭ 148/2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2019-01-25T07:47:08Z</cp:lastPrinted>
  <dcterms:created xsi:type="dcterms:W3CDTF">2000-03-01T10:50:12Z</dcterms:created>
  <dcterms:modified xsi:type="dcterms:W3CDTF">2019-05-27T13:47:49Z</dcterms:modified>
</cp:coreProperties>
</file>